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8448" firstSheet="1" activeTab="1"/>
  </bookViews>
  <sheets>
    <sheet name="Sheet1" sheetId="1" state="hidden" r:id="rId1"/>
    <sheet name="CHITIEUHMTN_2012_2015" sheetId="2" r:id="rId2"/>
    <sheet name="Sheet2" sheetId="3" r:id="rId3"/>
  </sheets>
  <definedNames>
    <definedName name="_xlnm.Print_Area" localSheetId="1">'CHITIEUHMTN_2012_2015'!$A$1:$E$65</definedName>
    <definedName name="_xlnm.Print_Titles" localSheetId="1">'CHITIEUHMTN_2012_2015'!$4:$4</definedName>
  </definedNames>
  <calcPr fullCalcOnLoad="1"/>
</workbook>
</file>

<file path=xl/sharedStrings.xml><?xml version="1.0" encoding="utf-8"?>
<sst xmlns="http://schemas.openxmlformats.org/spreadsheetml/2006/main" count="188" uniqueCount="99">
  <si>
    <t>STT</t>
  </si>
  <si>
    <t>TP. Việt Trì</t>
  </si>
  <si>
    <t>Tên đơn vị</t>
  </si>
  <si>
    <t>Huyện Hạ Hòa</t>
  </si>
  <si>
    <t>T.X Phú Thọ</t>
  </si>
  <si>
    <t>Huyện Thanh Thủy</t>
  </si>
  <si>
    <t>Huyện Đoan Hùng</t>
  </si>
  <si>
    <t>Huyện Phù Ninh</t>
  </si>
  <si>
    <t>Huyện Yên Lập</t>
  </si>
  <si>
    <t>Huyện Lâm Thao</t>
  </si>
  <si>
    <t>Huyện Cẩm Khê</t>
  </si>
  <si>
    <t>Huyện Thanh Ba</t>
  </si>
  <si>
    <t>Huyện Thanh Sơn</t>
  </si>
  <si>
    <t>Huyện Tam Nông</t>
  </si>
  <si>
    <t>Huyện Tân Sơn</t>
  </si>
  <si>
    <t>Số BCĐ xã, phường</t>
  </si>
  <si>
    <t>Dân số</t>
  </si>
  <si>
    <t>(1)</t>
  </si>
  <si>
    <t>(2)</t>
  </si>
  <si>
    <t>(3)</t>
  </si>
  <si>
    <t>(4)</t>
  </si>
  <si>
    <t>(5)</t>
  </si>
  <si>
    <t>CHỈ TIÊU TUYÊN TRUYỀN VẬN ĐỘNG, TỔ CHỨC HMTN NĂM 2012</t>
  </si>
  <si>
    <t>Số máu tiếp nhận được (0,2%*(4))</t>
  </si>
  <si>
    <t>Số ĐVM tiếp nhận được (0,2%*(4))</t>
  </si>
  <si>
    <t>Mẫu biểu 4b</t>
  </si>
  <si>
    <t>Tổng</t>
  </si>
  <si>
    <t>NGƯỜI LẬP</t>
  </si>
  <si>
    <t>TM. VĂN PHÒNG BCĐ HMTN TỈNH</t>
  </si>
  <si>
    <t>Lâm Thị Đào Nguyên</t>
  </si>
  <si>
    <t>Nguyễn Đình Phú</t>
  </si>
  <si>
    <t>CHÁNH VĂN PHÒNG</t>
  </si>
  <si>
    <t>số trường</t>
  </si>
  <si>
    <t>Đơn vị thực hiện</t>
  </si>
  <si>
    <t>Thời gian thực hiện</t>
  </si>
  <si>
    <t>Trường Trung cấp kỹ thuật nghiệp vụ Sông Hồng</t>
  </si>
  <si>
    <t>Trường Trung cấp nghề Bách khoa Phú Thọ</t>
  </si>
  <si>
    <t>Trường dự bị Đại học dân tộc Trung ương</t>
  </si>
  <si>
    <t>Trường Cao đẳng công nghiệp thực phẩm</t>
  </si>
  <si>
    <t>Tháng 3</t>
  </si>
  <si>
    <t>Trường Cao đẳng nghề công nghệ giấy và cơ điện</t>
  </si>
  <si>
    <t>Tháng 4</t>
  </si>
  <si>
    <t>Trường cao đẳng nghề Phú Thọ</t>
  </si>
  <si>
    <t>Tháng 5</t>
  </si>
  <si>
    <t>Trung tâm GDTX tỉnh</t>
  </si>
  <si>
    <t>Tháng 7</t>
  </si>
  <si>
    <t>Tháng 9</t>
  </si>
  <si>
    <t>Đảng uỷ khối doanh nghiệp tỉnh</t>
  </si>
  <si>
    <t>Tháng 8</t>
  </si>
  <si>
    <t>Công an tỉnh</t>
  </si>
  <si>
    <t>Tháng 10</t>
  </si>
  <si>
    <t>Tháng 11</t>
  </si>
  <si>
    <t>Trường Cao đẳng công nghiệp hoá chất</t>
  </si>
  <si>
    <t>Trung tâm GDTX thành phố Việt Trì</t>
  </si>
  <si>
    <t>Phòng Giáo dục và đào tạo</t>
  </si>
  <si>
    <t>Tháng 6</t>
  </si>
  <si>
    <t>Số ĐVM trường học</t>
  </si>
  <si>
    <t>làm tròn</t>
  </si>
  <si>
    <t>Số ĐVM BCĐ</t>
  </si>
  <si>
    <t>Số ĐVM tiếp nhận được theo thực tế</t>
  </si>
  <si>
    <t>(6)</t>
  </si>
  <si>
    <t>(7)</t>
  </si>
  <si>
    <t>Đạt % so với KH ((7)/(5)%)</t>
  </si>
  <si>
    <t>Ban Chỉ đạo HMTN thành phố Việt Trì</t>
  </si>
  <si>
    <t>Ban Chỉ đạo HMTN huyện Cẩm Khê</t>
  </si>
  <si>
    <t>Ban Chỉ đạo HMTN huyện Lâm Thao</t>
  </si>
  <si>
    <t>Ban Chỉ đạo HMTN huyện Tam Nông</t>
  </si>
  <si>
    <t>Ban Chỉ đạo HMTN huyện Thanh Ba</t>
  </si>
  <si>
    <t>Ban Chỉ đạo HMTN huyện Hạ Hoà</t>
  </si>
  <si>
    <t>Ban Chỉ đạo HMTN thị xã Phú Thọ</t>
  </si>
  <si>
    <t>Ban Chỉ đạo HMTN huyện Thanh Sơn</t>
  </si>
  <si>
    <t>Ban Chỉ đạo HMTN huyện Phù Ninh</t>
  </si>
  <si>
    <t>Ban Chỉ đạo HMTN huyện Thanh Thuỷ</t>
  </si>
  <si>
    <t>Ban Chỉ đạo HMTN huyện Tân Sơn</t>
  </si>
  <si>
    <t>Ban Chỉ đạo HMTN huyện Yên Lập</t>
  </si>
  <si>
    <t>Ban Chỉ đạo HMTN huyện Đoan Hùng</t>
  </si>
  <si>
    <t>Trường Đại học Công nghiệp Việt Trì (02 đợt)</t>
  </si>
  <si>
    <t>Trường Cao đẳng Dược Phú Thọ (02 đợt)</t>
  </si>
  <si>
    <t>Trường Trung cấp Nông lâm nghiệp Phú Thọ</t>
  </si>
  <si>
    <t>Trường Cao đẳng nghề cơ điện Phú Thọ (T.B)</t>
  </si>
  <si>
    <t xml:space="preserve">Đảng uỷ khối các cơ quan tỉnh </t>
  </si>
  <si>
    <t>Tháng 1&amp;10</t>
  </si>
  <si>
    <t>Trường Đại học Hùng Vương (02 đợt)</t>
  </si>
  <si>
    <t>CHỈ TIÊU KẾ HOẠCH VẬN ĐỘNG CÁC ĐƠN VỊ HIẾN MÁU TÌNH NGUYỆN NĂM 2015</t>
  </si>
  <si>
    <t>Tổng công ty Giấy Việt Nam</t>
  </si>
  <si>
    <t>Kết quả năm 2014 (ĐVM)</t>
  </si>
  <si>
    <t>Chỉ tiêu (ĐVM)</t>
  </si>
  <si>
    <t>Công ty CP Suppe phốt phát &amp; HC Lâm Thao</t>
  </si>
  <si>
    <t>Ban Quản lý các Khu công nghiệp</t>
  </si>
  <si>
    <t>Từ T1 - T 12</t>
  </si>
  <si>
    <t>Tháng 4 - 6</t>
  </si>
  <si>
    <t>-</t>
  </si>
  <si>
    <t>Các xã/thị trấn và các cơ quan, ban ngành, đoàn thể, doanh nghiệp, lực lượng vũ trang</t>
  </si>
  <si>
    <t>Tháng 1 &amp; 9</t>
  </si>
  <si>
    <t>Tháng 3 &amp; 11</t>
  </si>
  <si>
    <t>Tháng 1 &amp; 6</t>
  </si>
  <si>
    <t>Trường Cao đẳng Y tế Phú Thọ (02 đợt)</t>
  </si>
  <si>
    <t>Bệnh viện Đa khoa tỉnh (điểm hiến máu cố định)</t>
  </si>
  <si>
    <t>(Ban hành kèm theo Kế hoạch số        /KH - BCĐ ngày  /01/2015
của BCĐ vận động hiến máu tình nguyện tỉnh Phú Thọ)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</si>
</sst>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</numFmts>
  <fonts count="50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u val="single"/>
      <sz val="14"/>
      <color indexed="20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4"/>
      <color indexed="12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u val="single"/>
      <sz val="14"/>
      <color theme="11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4"/>
      <color theme="10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0" fillId="0" borderId="12" xfId="0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Zeros="0" zoomScalePageLayoutView="0" workbookViewId="0" topLeftCell="A1">
      <selection activeCell="I4" sqref="I4"/>
    </sheetView>
  </sheetViews>
  <sheetFormatPr defaultColWidth="8.88671875" defaultRowHeight="18.75"/>
  <cols>
    <col min="1" max="1" width="5.99609375" style="28" customWidth="1"/>
    <col min="2" max="2" width="24.77734375" style="10" customWidth="1"/>
    <col min="3" max="3" width="12.5546875" style="28" customWidth="1"/>
    <col min="4" max="4" width="11.5546875" style="10" customWidth="1"/>
    <col min="5" max="5" width="1.2265625" style="10" hidden="1" customWidth="1"/>
    <col min="6" max="6" width="16.3359375" style="28" customWidth="1"/>
    <col min="7" max="10" width="8.88671875" style="10" customWidth="1"/>
    <col min="11" max="11" width="14.4453125" style="28" customWidth="1"/>
    <col min="12" max="12" width="12.10546875" style="28" customWidth="1"/>
    <col min="13" max="16384" width="8.88671875" style="10" customWidth="1"/>
  </cols>
  <sheetData>
    <row r="1" spans="1:12" s="1" customFormat="1" ht="32.25" customHeight="1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1" customFormat="1" ht="23.25" customHeight="1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1" customFormat="1" ht="58.5" customHeight="1">
      <c r="A3" s="2" t="s">
        <v>0</v>
      </c>
      <c r="B3" s="2" t="s">
        <v>2</v>
      </c>
      <c r="C3" s="2" t="s">
        <v>15</v>
      </c>
      <c r="D3" s="2" t="s">
        <v>16</v>
      </c>
      <c r="E3" s="2" t="s">
        <v>23</v>
      </c>
      <c r="F3" s="2" t="s">
        <v>24</v>
      </c>
      <c r="G3" s="30" t="s">
        <v>32</v>
      </c>
      <c r="H3" s="30" t="s">
        <v>56</v>
      </c>
      <c r="I3" s="30" t="s">
        <v>57</v>
      </c>
      <c r="J3" s="30" t="s">
        <v>58</v>
      </c>
      <c r="K3" s="2" t="s">
        <v>59</v>
      </c>
      <c r="L3" s="2" t="s">
        <v>62</v>
      </c>
    </row>
    <row r="4" spans="1:12" s="4" customFormat="1" ht="18" customHeight="1">
      <c r="A4" s="3" t="s">
        <v>17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21</v>
      </c>
      <c r="G4" s="3" t="s">
        <v>20</v>
      </c>
      <c r="H4" s="3" t="s">
        <v>21</v>
      </c>
      <c r="I4" s="3" t="s">
        <v>21</v>
      </c>
      <c r="J4" s="3" t="s">
        <v>20</v>
      </c>
      <c r="K4" s="3" t="s">
        <v>60</v>
      </c>
      <c r="L4" s="3" t="s">
        <v>61</v>
      </c>
    </row>
    <row r="5" spans="1:12" ht="27" customHeight="1">
      <c r="A5" s="5">
        <v>1</v>
      </c>
      <c r="B5" s="6" t="s">
        <v>1</v>
      </c>
      <c r="C5" s="5">
        <v>23</v>
      </c>
      <c r="D5" s="7">
        <v>187282</v>
      </c>
      <c r="E5" s="8">
        <f aca="true" t="shared" si="0" ref="E5:E17">D5*0.2%</f>
        <v>374.564</v>
      </c>
      <c r="F5" s="9">
        <f aca="true" t="shared" si="1" ref="F5:F17">ROUND(E5,-1)</f>
        <v>370</v>
      </c>
      <c r="G5" s="6">
        <f>58+34</f>
        <v>92</v>
      </c>
      <c r="H5" s="8">
        <f>G5*$H$13/$G$13</f>
        <v>96.84210526315789</v>
      </c>
      <c r="I5" s="8">
        <f>ROUND(H5,-1)</f>
        <v>100</v>
      </c>
      <c r="J5" s="8">
        <f>F5-I5</f>
        <v>270</v>
      </c>
      <c r="K5" s="5">
        <v>187</v>
      </c>
      <c r="L5" s="32">
        <f>K5/F5%</f>
        <v>50.54054054054054</v>
      </c>
    </row>
    <row r="6" spans="1:12" ht="27" customHeight="1">
      <c r="A6" s="11">
        <v>2</v>
      </c>
      <c r="B6" s="12" t="s">
        <v>3</v>
      </c>
      <c r="C6" s="11">
        <v>33</v>
      </c>
      <c r="D6" s="13">
        <v>105400</v>
      </c>
      <c r="E6" s="14">
        <f t="shared" si="0"/>
        <v>210.8</v>
      </c>
      <c r="F6" s="15">
        <f t="shared" si="1"/>
        <v>210</v>
      </c>
      <c r="G6" s="12">
        <f>59+34</f>
        <v>93</v>
      </c>
      <c r="H6" s="14">
        <f aca="true" t="shared" si="2" ref="H6:H17">G6*$H$13/$G$13</f>
        <v>97.89473684210526</v>
      </c>
      <c r="I6" s="14">
        <f aca="true" t="shared" si="3" ref="I6:I17">ROUND(H6,-1)</f>
        <v>100</v>
      </c>
      <c r="J6" s="14">
        <f aca="true" t="shared" si="4" ref="J6:J17">F6-I6</f>
        <v>110</v>
      </c>
      <c r="K6" s="11"/>
      <c r="L6" s="33">
        <f aca="true" t="shared" si="5" ref="L6:L17">K6/F6%</f>
        <v>0</v>
      </c>
    </row>
    <row r="7" spans="1:12" ht="27" customHeight="1">
      <c r="A7" s="11">
        <v>3</v>
      </c>
      <c r="B7" s="12" t="s">
        <v>4</v>
      </c>
      <c r="C7" s="11">
        <v>10</v>
      </c>
      <c r="D7" s="13">
        <v>69582</v>
      </c>
      <c r="E7" s="14">
        <f t="shared" si="0"/>
        <v>139.16400000000002</v>
      </c>
      <c r="F7" s="15">
        <f t="shared" si="1"/>
        <v>140</v>
      </c>
      <c r="G7" s="12">
        <f>25+12</f>
        <v>37</v>
      </c>
      <c r="H7" s="14">
        <f t="shared" si="2"/>
        <v>38.94736842105263</v>
      </c>
      <c r="I7" s="14">
        <f t="shared" si="3"/>
        <v>40</v>
      </c>
      <c r="J7" s="14">
        <f t="shared" si="4"/>
        <v>100</v>
      </c>
      <c r="K7" s="11"/>
      <c r="L7" s="33">
        <f t="shared" si="5"/>
        <v>0</v>
      </c>
    </row>
    <row r="8" spans="1:12" ht="27" customHeight="1">
      <c r="A8" s="11">
        <v>4</v>
      </c>
      <c r="B8" s="12" t="s">
        <v>5</v>
      </c>
      <c r="C8" s="11">
        <v>15</v>
      </c>
      <c r="D8" s="13">
        <v>75172</v>
      </c>
      <c r="E8" s="14">
        <f t="shared" si="0"/>
        <v>150.344</v>
      </c>
      <c r="F8" s="15">
        <f t="shared" si="1"/>
        <v>150</v>
      </c>
      <c r="G8" s="12">
        <f>36+17</f>
        <v>53</v>
      </c>
      <c r="H8" s="14">
        <f t="shared" si="2"/>
        <v>55.78947368421053</v>
      </c>
      <c r="I8" s="14">
        <f t="shared" si="3"/>
        <v>60</v>
      </c>
      <c r="J8" s="14">
        <f t="shared" si="4"/>
        <v>90</v>
      </c>
      <c r="K8" s="11"/>
      <c r="L8" s="33">
        <f t="shared" si="5"/>
        <v>0</v>
      </c>
    </row>
    <row r="9" spans="1:12" ht="27" customHeight="1">
      <c r="A9" s="11">
        <v>5</v>
      </c>
      <c r="B9" s="12" t="s">
        <v>6</v>
      </c>
      <c r="C9" s="11">
        <v>28</v>
      </c>
      <c r="D9" s="13">
        <v>104852</v>
      </c>
      <c r="E9" s="14">
        <f t="shared" si="0"/>
        <v>209.704</v>
      </c>
      <c r="F9" s="15">
        <f t="shared" si="1"/>
        <v>210</v>
      </c>
      <c r="G9" s="12">
        <f>59+29</f>
        <v>88</v>
      </c>
      <c r="H9" s="14">
        <f t="shared" si="2"/>
        <v>92.63157894736842</v>
      </c>
      <c r="I9" s="14">
        <f t="shared" si="3"/>
        <v>90</v>
      </c>
      <c r="J9" s="14">
        <f t="shared" si="4"/>
        <v>120</v>
      </c>
      <c r="K9" s="11">
        <v>172</v>
      </c>
      <c r="L9" s="33">
        <f t="shared" si="5"/>
        <v>81.9047619047619</v>
      </c>
    </row>
    <row r="10" spans="1:12" ht="27" customHeight="1">
      <c r="A10" s="11">
        <v>6</v>
      </c>
      <c r="B10" s="12" t="s">
        <v>7</v>
      </c>
      <c r="C10" s="11">
        <v>19</v>
      </c>
      <c r="D10" s="13">
        <v>93958</v>
      </c>
      <c r="E10" s="14">
        <f t="shared" si="0"/>
        <v>187.916</v>
      </c>
      <c r="F10" s="15">
        <f t="shared" si="1"/>
        <v>190</v>
      </c>
      <c r="G10" s="12">
        <f>44+22</f>
        <v>66</v>
      </c>
      <c r="H10" s="14">
        <f t="shared" si="2"/>
        <v>69.47368421052632</v>
      </c>
      <c r="I10" s="14">
        <f t="shared" si="3"/>
        <v>70</v>
      </c>
      <c r="J10" s="14">
        <f t="shared" si="4"/>
        <v>120</v>
      </c>
      <c r="K10" s="11">
        <v>105</v>
      </c>
      <c r="L10" s="33">
        <f t="shared" si="5"/>
        <v>55.26315789473684</v>
      </c>
    </row>
    <row r="11" spans="1:12" ht="27" customHeight="1">
      <c r="A11" s="11">
        <v>7</v>
      </c>
      <c r="B11" s="12" t="s">
        <v>8</v>
      </c>
      <c r="C11" s="11">
        <v>17</v>
      </c>
      <c r="D11" s="13">
        <v>82010</v>
      </c>
      <c r="E11" s="14">
        <f t="shared" si="0"/>
        <v>164.02</v>
      </c>
      <c r="F11" s="15">
        <f t="shared" si="1"/>
        <v>160</v>
      </c>
      <c r="G11" s="12">
        <f>40+18</f>
        <v>58</v>
      </c>
      <c r="H11" s="14">
        <f t="shared" si="2"/>
        <v>61.05263157894737</v>
      </c>
      <c r="I11" s="14">
        <f t="shared" si="3"/>
        <v>60</v>
      </c>
      <c r="J11" s="14">
        <f t="shared" si="4"/>
        <v>100</v>
      </c>
      <c r="K11" s="11"/>
      <c r="L11" s="33">
        <f t="shared" si="5"/>
        <v>0</v>
      </c>
    </row>
    <row r="12" spans="1:12" ht="27" customHeight="1">
      <c r="A12" s="11">
        <v>8</v>
      </c>
      <c r="B12" s="12" t="s">
        <v>9</v>
      </c>
      <c r="C12" s="11">
        <v>14</v>
      </c>
      <c r="D12" s="13">
        <v>99670</v>
      </c>
      <c r="E12" s="14">
        <f t="shared" si="0"/>
        <v>199.34</v>
      </c>
      <c r="F12" s="15">
        <f t="shared" si="1"/>
        <v>200</v>
      </c>
      <c r="G12" s="12">
        <f>34+19</f>
        <v>53</v>
      </c>
      <c r="H12" s="14">
        <f t="shared" si="2"/>
        <v>55.78947368421053</v>
      </c>
      <c r="I12" s="14">
        <f t="shared" si="3"/>
        <v>60</v>
      </c>
      <c r="J12" s="14">
        <f t="shared" si="4"/>
        <v>140</v>
      </c>
      <c r="K12" s="11">
        <v>145</v>
      </c>
      <c r="L12" s="33">
        <f t="shared" si="5"/>
        <v>72.5</v>
      </c>
    </row>
    <row r="13" spans="1:12" ht="27" customHeight="1">
      <c r="A13" s="11">
        <v>9</v>
      </c>
      <c r="B13" s="12" t="s">
        <v>10</v>
      </c>
      <c r="C13" s="11">
        <v>31</v>
      </c>
      <c r="D13" s="13">
        <v>126365</v>
      </c>
      <c r="E13" s="14">
        <f t="shared" si="0"/>
        <v>252.73000000000002</v>
      </c>
      <c r="F13" s="15">
        <f t="shared" si="1"/>
        <v>250</v>
      </c>
      <c r="G13" s="12">
        <f>63+32</f>
        <v>95</v>
      </c>
      <c r="H13" s="14">
        <v>100</v>
      </c>
      <c r="I13" s="14">
        <f t="shared" si="3"/>
        <v>100</v>
      </c>
      <c r="J13" s="14">
        <f t="shared" si="4"/>
        <v>150</v>
      </c>
      <c r="K13" s="11">
        <v>147</v>
      </c>
      <c r="L13" s="33">
        <f t="shared" si="5"/>
        <v>58.8</v>
      </c>
    </row>
    <row r="14" spans="1:12" ht="27" customHeight="1">
      <c r="A14" s="11">
        <v>10</v>
      </c>
      <c r="B14" s="12" t="s">
        <v>11</v>
      </c>
      <c r="C14" s="11">
        <v>27</v>
      </c>
      <c r="D14" s="13">
        <v>108507</v>
      </c>
      <c r="E14" s="14">
        <f t="shared" si="0"/>
        <v>217.014</v>
      </c>
      <c r="F14" s="15">
        <f t="shared" si="1"/>
        <v>220</v>
      </c>
      <c r="G14" s="12">
        <f>52+28</f>
        <v>80</v>
      </c>
      <c r="H14" s="14">
        <f t="shared" si="2"/>
        <v>84.21052631578948</v>
      </c>
      <c r="I14" s="14">
        <f t="shared" si="3"/>
        <v>80</v>
      </c>
      <c r="J14" s="14">
        <f t="shared" si="4"/>
        <v>140</v>
      </c>
      <c r="K14" s="11">
        <v>117</v>
      </c>
      <c r="L14" s="33">
        <f t="shared" si="5"/>
        <v>53.18181818181818</v>
      </c>
    </row>
    <row r="15" spans="1:12" ht="27" customHeight="1">
      <c r="A15" s="11">
        <v>11</v>
      </c>
      <c r="B15" s="12" t="s">
        <v>12</v>
      </c>
      <c r="C15" s="11">
        <v>23</v>
      </c>
      <c r="D15" s="13">
        <v>117825</v>
      </c>
      <c r="E15" s="14">
        <f t="shared" si="0"/>
        <v>235.65</v>
      </c>
      <c r="F15" s="15">
        <f t="shared" si="1"/>
        <v>240</v>
      </c>
      <c r="G15" s="12">
        <f>55+24</f>
        <v>79</v>
      </c>
      <c r="H15" s="14">
        <f t="shared" si="2"/>
        <v>83.15789473684211</v>
      </c>
      <c r="I15" s="14">
        <f t="shared" si="3"/>
        <v>80</v>
      </c>
      <c r="J15" s="14">
        <f t="shared" si="4"/>
        <v>160</v>
      </c>
      <c r="K15" s="11">
        <v>123</v>
      </c>
      <c r="L15" s="33">
        <f t="shared" si="5"/>
        <v>51.25</v>
      </c>
    </row>
    <row r="16" spans="1:12" ht="27" customHeight="1">
      <c r="A16" s="11">
        <v>12</v>
      </c>
      <c r="B16" s="12" t="s">
        <v>13</v>
      </c>
      <c r="C16" s="11">
        <v>20</v>
      </c>
      <c r="D16" s="13">
        <v>75399</v>
      </c>
      <c r="E16" s="14">
        <f t="shared" si="0"/>
        <v>150.798</v>
      </c>
      <c r="F16" s="15">
        <f t="shared" si="1"/>
        <v>150</v>
      </c>
      <c r="G16" s="12">
        <f>43+21</f>
        <v>64</v>
      </c>
      <c r="H16" s="14">
        <f t="shared" si="2"/>
        <v>67.36842105263158</v>
      </c>
      <c r="I16" s="14">
        <f t="shared" si="3"/>
        <v>70</v>
      </c>
      <c r="J16" s="14">
        <f t="shared" si="4"/>
        <v>80</v>
      </c>
      <c r="K16" s="11">
        <v>207</v>
      </c>
      <c r="L16" s="34">
        <f t="shared" si="5"/>
        <v>138</v>
      </c>
    </row>
    <row r="17" spans="1:12" ht="27" customHeight="1">
      <c r="A17" s="16">
        <v>13</v>
      </c>
      <c r="B17" s="17" t="s">
        <v>14</v>
      </c>
      <c r="C17" s="16">
        <v>17</v>
      </c>
      <c r="D17" s="18">
        <v>76630</v>
      </c>
      <c r="E17" s="19">
        <f t="shared" si="0"/>
        <v>153.26</v>
      </c>
      <c r="F17" s="20">
        <f t="shared" si="1"/>
        <v>150</v>
      </c>
      <c r="G17" s="17">
        <f>37+19</f>
        <v>56</v>
      </c>
      <c r="H17" s="19">
        <f t="shared" si="2"/>
        <v>58.94736842105263</v>
      </c>
      <c r="I17" s="19">
        <f t="shared" si="3"/>
        <v>60</v>
      </c>
      <c r="J17" s="19">
        <f t="shared" si="4"/>
        <v>90</v>
      </c>
      <c r="K17" s="16"/>
      <c r="L17" s="35">
        <f t="shared" si="5"/>
        <v>0</v>
      </c>
    </row>
    <row r="18" spans="1:12" s="1" customFormat="1" ht="27" customHeight="1">
      <c r="A18" s="73" t="s">
        <v>26</v>
      </c>
      <c r="B18" s="73"/>
      <c r="C18" s="21">
        <f aca="true" t="shared" si="6" ref="C18:K18">SUM(C5:C17)</f>
        <v>277</v>
      </c>
      <c r="D18" s="22">
        <f t="shared" si="6"/>
        <v>1322652</v>
      </c>
      <c r="E18" s="22">
        <f t="shared" si="6"/>
        <v>2645.304</v>
      </c>
      <c r="F18" s="21">
        <f t="shared" si="6"/>
        <v>2640</v>
      </c>
      <c r="G18" s="21">
        <f t="shared" si="6"/>
        <v>914</v>
      </c>
      <c r="H18" s="21">
        <f t="shared" si="6"/>
        <v>962.1052631578947</v>
      </c>
      <c r="I18" s="21">
        <f t="shared" si="6"/>
        <v>970</v>
      </c>
      <c r="J18" s="21">
        <f t="shared" si="6"/>
        <v>1670</v>
      </c>
      <c r="K18" s="21">
        <f t="shared" si="6"/>
        <v>1203</v>
      </c>
      <c r="L18" s="31"/>
    </row>
    <row r="19" spans="1:12" s="1" customFormat="1" ht="18" customHeight="1">
      <c r="A19" s="23"/>
      <c r="B19" s="23"/>
      <c r="C19" s="24"/>
      <c r="D19" s="25"/>
      <c r="E19" s="25"/>
      <c r="F19" s="24"/>
      <c r="K19" s="29"/>
      <c r="L19" s="29"/>
    </row>
    <row r="21" spans="1:12" s="27" customFormat="1" ht="16.5" hidden="1">
      <c r="A21" s="74" t="s">
        <v>27</v>
      </c>
      <c r="B21" s="74"/>
      <c r="C21" s="74" t="s">
        <v>28</v>
      </c>
      <c r="D21" s="74"/>
      <c r="E21" s="74"/>
      <c r="F21" s="74"/>
      <c r="K21" s="26"/>
      <c r="L21" s="26"/>
    </row>
    <row r="22" spans="1:12" s="27" customFormat="1" ht="16.5" hidden="1">
      <c r="A22" s="26"/>
      <c r="C22" s="74" t="s">
        <v>31</v>
      </c>
      <c r="D22" s="74"/>
      <c r="E22" s="74"/>
      <c r="F22" s="74"/>
      <c r="K22" s="26"/>
      <c r="L22" s="26"/>
    </row>
    <row r="23" spans="1:12" s="27" customFormat="1" ht="16.5" hidden="1">
      <c r="A23" s="26"/>
      <c r="C23" s="26"/>
      <c r="F23" s="26"/>
      <c r="K23" s="26"/>
      <c r="L23" s="26"/>
    </row>
    <row r="24" spans="1:12" s="27" customFormat="1" ht="16.5" hidden="1">
      <c r="A24" s="26"/>
      <c r="C24" s="26"/>
      <c r="F24" s="26"/>
      <c r="K24" s="26"/>
      <c r="L24" s="26"/>
    </row>
    <row r="25" spans="1:12" s="27" customFormat="1" ht="16.5" hidden="1">
      <c r="A25" s="26"/>
      <c r="C25" s="26"/>
      <c r="F25" s="26"/>
      <c r="K25" s="26"/>
      <c r="L25" s="26"/>
    </row>
    <row r="26" spans="1:12" s="27" customFormat="1" ht="16.5" hidden="1">
      <c r="A26" s="26"/>
      <c r="C26" s="26"/>
      <c r="F26" s="26"/>
      <c r="K26" s="26"/>
      <c r="L26" s="26"/>
    </row>
    <row r="27" spans="1:12" s="27" customFormat="1" ht="16.5" hidden="1">
      <c r="A27" s="26"/>
      <c r="C27" s="26"/>
      <c r="F27" s="26"/>
      <c r="K27" s="26"/>
      <c r="L27" s="26"/>
    </row>
    <row r="28" spans="1:12" s="1" customFormat="1" ht="17.25" hidden="1">
      <c r="A28" s="75" t="s">
        <v>29</v>
      </c>
      <c r="B28" s="75"/>
      <c r="C28" s="75" t="s">
        <v>30</v>
      </c>
      <c r="D28" s="75"/>
      <c r="E28" s="75"/>
      <c r="F28" s="75"/>
      <c r="K28" s="29"/>
      <c r="L28" s="29"/>
    </row>
  </sheetData>
  <sheetProtection/>
  <mergeCells count="8">
    <mergeCell ref="A1:L1"/>
    <mergeCell ref="A2:L2"/>
    <mergeCell ref="A18:B18"/>
    <mergeCell ref="C21:F21"/>
    <mergeCell ref="C28:F28"/>
    <mergeCell ref="C22:F22"/>
    <mergeCell ref="A21:B21"/>
    <mergeCell ref="A28:B28"/>
  </mergeCells>
  <printOptions/>
  <pageMargins left="1.05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120" zoomScaleNormal="120" zoomScalePageLayoutView="0" workbookViewId="0" topLeftCell="A1">
      <selection activeCell="A2" sqref="A2:E2"/>
    </sheetView>
  </sheetViews>
  <sheetFormatPr defaultColWidth="8.88671875" defaultRowHeight="18.75"/>
  <cols>
    <col min="1" max="1" width="5.10546875" style="28" bestFit="1" customWidth="1"/>
    <col min="2" max="2" width="35.6640625" style="10" customWidth="1"/>
    <col min="3" max="3" width="10.5546875" style="28" customWidth="1"/>
    <col min="4" max="4" width="11.3359375" style="36" customWidth="1"/>
    <col min="5" max="5" width="7.77734375" style="28" customWidth="1"/>
    <col min="6" max="16384" width="8.88671875" style="10" customWidth="1"/>
  </cols>
  <sheetData>
    <row r="1" spans="1:5" ht="36.75" customHeight="1">
      <c r="A1" s="76" t="s">
        <v>83</v>
      </c>
      <c r="B1" s="76"/>
      <c r="C1" s="76"/>
      <c r="D1" s="76"/>
      <c r="E1" s="76"/>
    </row>
    <row r="2" spans="1:5" ht="39.75" customHeight="1">
      <c r="A2" s="77" t="s">
        <v>98</v>
      </c>
      <c r="B2" s="77"/>
      <c r="C2" s="77"/>
      <c r="D2" s="77"/>
      <c r="E2" s="77"/>
    </row>
    <row r="3" spans="1:5" ht="18">
      <c r="A3" s="39"/>
      <c r="B3" s="40"/>
      <c r="C3" s="40"/>
      <c r="D3" s="41"/>
      <c r="E3" s="4"/>
    </row>
    <row r="4" spans="1:5" s="1" customFormat="1" ht="39" customHeight="1">
      <c r="A4" s="44" t="s">
        <v>0</v>
      </c>
      <c r="B4" s="42" t="s">
        <v>33</v>
      </c>
      <c r="C4" s="42" t="s">
        <v>85</v>
      </c>
      <c r="D4" s="42" t="s">
        <v>34</v>
      </c>
      <c r="E4" s="43" t="s">
        <v>86</v>
      </c>
    </row>
    <row r="5" spans="1:5" ht="21" customHeight="1">
      <c r="A5" s="69">
        <v>1</v>
      </c>
      <c r="B5" s="70" t="s">
        <v>35</v>
      </c>
      <c r="C5" s="69"/>
      <c r="D5" s="70" t="s">
        <v>39</v>
      </c>
      <c r="E5" s="69">
        <v>70</v>
      </c>
    </row>
    <row r="6" spans="1:5" ht="18">
      <c r="A6" s="47">
        <v>2</v>
      </c>
      <c r="B6" s="48" t="s">
        <v>36</v>
      </c>
      <c r="C6" s="47"/>
      <c r="D6" s="48" t="s">
        <v>39</v>
      </c>
      <c r="E6" s="47">
        <v>70</v>
      </c>
    </row>
    <row r="7" spans="1:5" ht="18">
      <c r="A7" s="47">
        <v>3</v>
      </c>
      <c r="B7" s="48" t="s">
        <v>37</v>
      </c>
      <c r="C7" s="47">
        <v>280</v>
      </c>
      <c r="D7" s="48" t="s">
        <v>39</v>
      </c>
      <c r="E7" s="47">
        <v>300</v>
      </c>
    </row>
    <row r="8" spans="1:5" ht="18">
      <c r="A8" s="47">
        <v>4</v>
      </c>
      <c r="B8" s="48" t="s">
        <v>38</v>
      </c>
      <c r="C8" s="47"/>
      <c r="D8" s="48" t="s">
        <v>41</v>
      </c>
      <c r="E8" s="47">
        <v>100</v>
      </c>
    </row>
    <row r="9" spans="1:5" ht="18">
      <c r="A9" s="47">
        <v>5</v>
      </c>
      <c r="B9" s="48" t="s">
        <v>40</v>
      </c>
      <c r="C9" s="47"/>
      <c r="D9" s="48" t="s">
        <v>50</v>
      </c>
      <c r="E9" s="47">
        <v>70</v>
      </c>
    </row>
    <row r="10" spans="1:5" ht="18">
      <c r="A10" s="47">
        <v>6</v>
      </c>
      <c r="B10" s="48" t="s">
        <v>78</v>
      </c>
      <c r="C10" s="47"/>
      <c r="D10" s="48" t="s">
        <v>50</v>
      </c>
      <c r="E10" s="47">
        <v>70</v>
      </c>
    </row>
    <row r="11" spans="1:5" ht="18">
      <c r="A11" s="47">
        <v>7</v>
      </c>
      <c r="B11" s="48" t="s">
        <v>77</v>
      </c>
      <c r="C11" s="47">
        <f>179+191</f>
        <v>370</v>
      </c>
      <c r="D11" s="48" t="s">
        <v>93</v>
      </c>
      <c r="E11" s="47">
        <v>600</v>
      </c>
    </row>
    <row r="12" spans="1:5" ht="18">
      <c r="A12" s="47">
        <v>8</v>
      </c>
      <c r="B12" s="48" t="s">
        <v>76</v>
      </c>
      <c r="C12" s="47">
        <f>124+519</f>
        <v>643</v>
      </c>
      <c r="D12" s="48" t="s">
        <v>94</v>
      </c>
      <c r="E12" s="47">
        <v>750</v>
      </c>
    </row>
    <row r="13" spans="1:5" ht="18">
      <c r="A13" s="47">
        <v>9</v>
      </c>
      <c r="B13" s="48" t="s">
        <v>79</v>
      </c>
      <c r="C13" s="47">
        <v>44</v>
      </c>
      <c r="D13" s="48" t="s">
        <v>51</v>
      </c>
      <c r="E13" s="47">
        <v>70</v>
      </c>
    </row>
    <row r="14" spans="1:5" ht="18">
      <c r="A14" s="47">
        <v>10</v>
      </c>
      <c r="B14" s="48" t="s">
        <v>52</v>
      </c>
      <c r="C14" s="47">
        <v>67</v>
      </c>
      <c r="D14" s="48" t="s">
        <v>39</v>
      </c>
      <c r="E14" s="47">
        <v>120</v>
      </c>
    </row>
    <row r="15" spans="1:5" ht="18">
      <c r="A15" s="47">
        <v>11</v>
      </c>
      <c r="B15" s="48" t="s">
        <v>96</v>
      </c>
      <c r="C15" s="50">
        <v>751</v>
      </c>
      <c r="D15" s="48" t="s">
        <v>95</v>
      </c>
      <c r="E15" s="47">
        <v>750</v>
      </c>
    </row>
    <row r="16" spans="1:5" ht="18">
      <c r="A16" s="47">
        <v>12</v>
      </c>
      <c r="B16" s="48" t="s">
        <v>53</v>
      </c>
      <c r="C16" s="47"/>
      <c r="D16" s="48" t="s">
        <v>39</v>
      </c>
      <c r="E16" s="47">
        <v>70</v>
      </c>
    </row>
    <row r="17" spans="1:5" ht="18">
      <c r="A17" s="47">
        <v>13</v>
      </c>
      <c r="B17" s="48" t="s">
        <v>44</v>
      </c>
      <c r="C17" s="47">
        <v>32</v>
      </c>
      <c r="D17" s="48" t="s">
        <v>41</v>
      </c>
      <c r="E17" s="47">
        <v>70</v>
      </c>
    </row>
    <row r="18" spans="1:5" ht="18">
      <c r="A18" s="47">
        <v>14</v>
      </c>
      <c r="B18" s="48" t="s">
        <v>82</v>
      </c>
      <c r="C18" s="47">
        <v>844</v>
      </c>
      <c r="D18" s="48" t="s">
        <v>81</v>
      </c>
      <c r="E18" s="47">
        <v>750</v>
      </c>
    </row>
    <row r="19" spans="1:5" ht="18">
      <c r="A19" s="47">
        <v>15</v>
      </c>
      <c r="B19" s="48" t="s">
        <v>42</v>
      </c>
      <c r="C19" s="47">
        <v>81</v>
      </c>
      <c r="D19" s="48" t="s">
        <v>50</v>
      </c>
      <c r="E19" s="47">
        <v>180</v>
      </c>
    </row>
    <row r="20" spans="1:5" ht="18">
      <c r="A20" s="47">
        <v>16</v>
      </c>
      <c r="B20" s="48" t="s">
        <v>80</v>
      </c>
      <c r="C20" s="47">
        <v>216</v>
      </c>
      <c r="D20" s="48" t="s">
        <v>39</v>
      </c>
      <c r="E20" s="50">
        <v>260</v>
      </c>
    </row>
    <row r="21" spans="1:5" ht="18">
      <c r="A21" s="47">
        <v>17</v>
      </c>
      <c r="B21" s="48" t="s">
        <v>47</v>
      </c>
      <c r="C21" s="47">
        <v>131</v>
      </c>
      <c r="D21" s="49" t="s">
        <v>45</v>
      </c>
      <c r="E21" s="50">
        <v>200</v>
      </c>
    </row>
    <row r="22" spans="1:5" ht="18">
      <c r="A22" s="47">
        <v>18</v>
      </c>
      <c r="B22" s="48" t="s">
        <v>49</v>
      </c>
      <c r="C22" s="47">
        <v>293</v>
      </c>
      <c r="D22" s="49" t="s">
        <v>48</v>
      </c>
      <c r="E22" s="50">
        <v>350</v>
      </c>
    </row>
    <row r="23" spans="1:5" ht="18">
      <c r="A23" s="47">
        <v>19</v>
      </c>
      <c r="B23" s="48" t="s">
        <v>88</v>
      </c>
      <c r="C23" s="47"/>
      <c r="D23" s="49" t="s">
        <v>90</v>
      </c>
      <c r="E23" s="50">
        <v>500</v>
      </c>
    </row>
    <row r="24" spans="1:5" ht="18">
      <c r="A24" s="47">
        <v>20</v>
      </c>
      <c r="B24" s="48" t="s">
        <v>97</v>
      </c>
      <c r="C24" s="47"/>
      <c r="D24" s="49" t="s">
        <v>89</v>
      </c>
      <c r="E24" s="50">
        <v>500</v>
      </c>
    </row>
    <row r="25" spans="1:5" ht="18">
      <c r="A25" s="47">
        <v>21</v>
      </c>
      <c r="B25" s="48" t="s">
        <v>63</v>
      </c>
      <c r="C25" s="50">
        <v>546</v>
      </c>
      <c r="D25" s="49" t="s">
        <v>39</v>
      </c>
      <c r="E25" s="55">
        <v>470</v>
      </c>
    </row>
    <row r="26" spans="1:5" s="38" customFormat="1" ht="36" customHeight="1">
      <c r="A26" s="47" t="s">
        <v>91</v>
      </c>
      <c r="B26" s="56" t="s">
        <v>92</v>
      </c>
      <c r="C26" s="58"/>
      <c r="D26" s="57"/>
      <c r="E26" s="59">
        <v>350</v>
      </c>
    </row>
    <row r="27" spans="1:7" s="37" customFormat="1" ht="18">
      <c r="A27" s="47" t="s">
        <v>91</v>
      </c>
      <c r="B27" s="51" t="s">
        <v>54</v>
      </c>
      <c r="C27" s="54"/>
      <c r="D27" s="53"/>
      <c r="E27" s="59">
        <v>120</v>
      </c>
      <c r="G27" s="46"/>
    </row>
    <row r="28" spans="1:5" ht="18">
      <c r="A28" s="47">
        <v>24</v>
      </c>
      <c r="B28" s="48" t="s">
        <v>64</v>
      </c>
      <c r="C28" s="50">
        <v>170</v>
      </c>
      <c r="D28" s="49"/>
      <c r="E28" s="60">
        <v>380</v>
      </c>
    </row>
    <row r="29" spans="1:5" s="38" customFormat="1" ht="36" customHeight="1">
      <c r="A29" s="47" t="s">
        <v>91</v>
      </c>
      <c r="B29" s="56" t="s">
        <v>92</v>
      </c>
      <c r="C29" s="58"/>
      <c r="D29" s="57" t="s">
        <v>43</v>
      </c>
      <c r="E29" s="59">
        <v>260</v>
      </c>
    </row>
    <row r="30" spans="1:5" s="37" customFormat="1" ht="18">
      <c r="A30" s="47" t="s">
        <v>91</v>
      </c>
      <c r="B30" s="51" t="s">
        <v>54</v>
      </c>
      <c r="C30" s="54"/>
      <c r="D30" s="53" t="s">
        <v>46</v>
      </c>
      <c r="E30" s="61">
        <v>120</v>
      </c>
    </row>
    <row r="31" spans="1:5" ht="18">
      <c r="A31" s="47">
        <v>28</v>
      </c>
      <c r="B31" s="48" t="s">
        <v>65</v>
      </c>
      <c r="C31" s="50">
        <f>331</f>
        <v>331</v>
      </c>
      <c r="D31" s="49"/>
      <c r="E31" s="60">
        <v>470</v>
      </c>
    </row>
    <row r="32" spans="1:5" s="38" customFormat="1" ht="36" customHeight="1">
      <c r="A32" s="52" t="s">
        <v>91</v>
      </c>
      <c r="B32" s="56" t="s">
        <v>92</v>
      </c>
      <c r="C32" s="58"/>
      <c r="D32" s="57" t="s">
        <v>55</v>
      </c>
      <c r="E32" s="59">
        <v>390</v>
      </c>
    </row>
    <row r="33" spans="1:5" s="37" customFormat="1" ht="18">
      <c r="A33" s="52" t="s">
        <v>91</v>
      </c>
      <c r="B33" s="51" t="s">
        <v>54</v>
      </c>
      <c r="C33" s="54"/>
      <c r="D33" s="53" t="s">
        <v>46</v>
      </c>
      <c r="E33" s="61">
        <v>80</v>
      </c>
    </row>
    <row r="34" spans="1:5" s="37" customFormat="1" ht="18">
      <c r="A34" s="47" t="s">
        <v>91</v>
      </c>
      <c r="B34" s="51" t="s">
        <v>87</v>
      </c>
      <c r="C34" s="54">
        <v>146</v>
      </c>
      <c r="D34" s="53" t="s">
        <v>45</v>
      </c>
      <c r="E34" s="61">
        <v>150</v>
      </c>
    </row>
    <row r="35" spans="1:5" ht="18">
      <c r="A35" s="47">
        <v>29</v>
      </c>
      <c r="B35" s="48" t="s">
        <v>66</v>
      </c>
      <c r="C35" s="50">
        <v>312</v>
      </c>
      <c r="D35" s="49"/>
      <c r="E35" s="60">
        <v>280</v>
      </c>
    </row>
    <row r="36" spans="1:5" s="38" customFormat="1" ht="36" customHeight="1">
      <c r="A36" s="47" t="s">
        <v>91</v>
      </c>
      <c r="B36" s="56" t="s">
        <v>92</v>
      </c>
      <c r="C36" s="58"/>
      <c r="D36" s="57" t="s">
        <v>55</v>
      </c>
      <c r="E36" s="62">
        <v>180</v>
      </c>
    </row>
    <row r="37" spans="1:5" s="37" customFormat="1" ht="18">
      <c r="A37" s="47" t="s">
        <v>91</v>
      </c>
      <c r="B37" s="51" t="s">
        <v>54</v>
      </c>
      <c r="C37" s="54"/>
      <c r="D37" s="53" t="s">
        <v>43</v>
      </c>
      <c r="E37" s="61">
        <v>100</v>
      </c>
    </row>
    <row r="38" spans="1:5" ht="18">
      <c r="A38" s="47">
        <v>30</v>
      </c>
      <c r="B38" s="48" t="s">
        <v>67</v>
      </c>
      <c r="C38" s="50">
        <f>246-44</f>
        <v>202</v>
      </c>
      <c r="D38" s="49"/>
      <c r="E38" s="60">
        <v>350</v>
      </c>
    </row>
    <row r="39" spans="1:5" s="38" customFormat="1" ht="36" customHeight="1">
      <c r="A39" s="47" t="s">
        <v>91</v>
      </c>
      <c r="B39" s="56" t="s">
        <v>92</v>
      </c>
      <c r="C39" s="58"/>
      <c r="D39" s="57" t="s">
        <v>45</v>
      </c>
      <c r="E39" s="63">
        <v>250</v>
      </c>
    </row>
    <row r="40" spans="1:5" s="37" customFormat="1" ht="18">
      <c r="A40" s="47" t="s">
        <v>91</v>
      </c>
      <c r="B40" s="51" t="s">
        <v>54</v>
      </c>
      <c r="C40" s="54"/>
      <c r="D40" s="53" t="s">
        <v>46</v>
      </c>
      <c r="E40" s="61">
        <v>100</v>
      </c>
    </row>
    <row r="41" spans="1:5" ht="18">
      <c r="A41" s="47">
        <v>31</v>
      </c>
      <c r="B41" s="48" t="s">
        <v>68</v>
      </c>
      <c r="C41" s="50">
        <v>283</v>
      </c>
      <c r="D41" s="49"/>
      <c r="E41" s="60">
        <v>340</v>
      </c>
    </row>
    <row r="42" spans="1:5" s="38" customFormat="1" ht="36" customHeight="1">
      <c r="A42" s="47" t="s">
        <v>91</v>
      </c>
      <c r="B42" s="56" t="s">
        <v>92</v>
      </c>
      <c r="C42" s="58"/>
      <c r="D42" s="57" t="s">
        <v>50</v>
      </c>
      <c r="E42" s="63">
        <v>220</v>
      </c>
    </row>
    <row r="43" spans="1:5" s="37" customFormat="1" ht="18">
      <c r="A43" s="47" t="s">
        <v>91</v>
      </c>
      <c r="B43" s="51" t="s">
        <v>54</v>
      </c>
      <c r="C43" s="54"/>
      <c r="D43" s="53" t="s">
        <v>51</v>
      </c>
      <c r="E43" s="61">
        <v>120</v>
      </c>
    </row>
    <row r="44" spans="1:5" ht="18">
      <c r="A44" s="47">
        <v>32</v>
      </c>
      <c r="B44" s="48" t="s">
        <v>70</v>
      </c>
      <c r="C44" s="50">
        <v>315</v>
      </c>
      <c r="D44" s="49"/>
      <c r="E44" s="60">
        <v>370</v>
      </c>
    </row>
    <row r="45" spans="1:5" s="38" customFormat="1" ht="36" customHeight="1">
      <c r="A45" s="47" t="s">
        <v>91</v>
      </c>
      <c r="B45" s="56" t="s">
        <v>92</v>
      </c>
      <c r="C45" s="58"/>
      <c r="D45" s="57" t="s">
        <v>45</v>
      </c>
      <c r="E45" s="63">
        <v>270</v>
      </c>
    </row>
    <row r="46" spans="1:5" s="37" customFormat="1" ht="18">
      <c r="A46" s="47" t="s">
        <v>91</v>
      </c>
      <c r="B46" s="51" t="s">
        <v>54</v>
      </c>
      <c r="C46" s="54"/>
      <c r="D46" s="53" t="s">
        <v>55</v>
      </c>
      <c r="E46" s="61">
        <v>100</v>
      </c>
    </row>
    <row r="47" spans="1:5" ht="18">
      <c r="A47" s="47">
        <v>33</v>
      </c>
      <c r="B47" s="48" t="s">
        <v>73</v>
      </c>
      <c r="C47" s="50">
        <v>494</v>
      </c>
      <c r="D47" s="49"/>
      <c r="E47" s="60">
        <v>300</v>
      </c>
    </row>
    <row r="48" spans="1:5" s="38" customFormat="1" ht="36" customHeight="1">
      <c r="A48" s="47" t="s">
        <v>91</v>
      </c>
      <c r="B48" s="56" t="s">
        <v>92</v>
      </c>
      <c r="C48" s="58"/>
      <c r="D48" s="57" t="s">
        <v>43</v>
      </c>
      <c r="E48" s="63">
        <v>190</v>
      </c>
    </row>
    <row r="49" spans="1:5" s="37" customFormat="1" ht="18">
      <c r="A49" s="47" t="s">
        <v>91</v>
      </c>
      <c r="B49" s="51" t="s">
        <v>54</v>
      </c>
      <c r="C49" s="54"/>
      <c r="D49" s="53" t="s">
        <v>43</v>
      </c>
      <c r="E49" s="61">
        <v>110</v>
      </c>
    </row>
    <row r="50" spans="1:5" ht="18">
      <c r="A50" s="47">
        <v>34</v>
      </c>
      <c r="B50" s="48" t="s">
        <v>69</v>
      </c>
      <c r="C50" s="50">
        <v>139</v>
      </c>
      <c r="D50" s="49"/>
      <c r="E50" s="60">
        <v>240</v>
      </c>
    </row>
    <row r="51" spans="1:5" s="38" customFormat="1" ht="36" customHeight="1">
      <c r="A51" s="47" t="s">
        <v>91</v>
      </c>
      <c r="B51" s="56" t="s">
        <v>92</v>
      </c>
      <c r="C51" s="58"/>
      <c r="D51" s="57" t="s">
        <v>55</v>
      </c>
      <c r="E51" s="62">
        <v>180</v>
      </c>
    </row>
    <row r="52" spans="1:5" s="37" customFormat="1" ht="18">
      <c r="A52" s="47" t="s">
        <v>91</v>
      </c>
      <c r="B52" s="51" t="s">
        <v>54</v>
      </c>
      <c r="C52" s="54"/>
      <c r="D52" s="53" t="s">
        <v>46</v>
      </c>
      <c r="E52" s="61">
        <v>60</v>
      </c>
    </row>
    <row r="53" spans="1:5" ht="18">
      <c r="A53" s="47">
        <v>35</v>
      </c>
      <c r="B53" s="48" t="s">
        <v>71</v>
      </c>
      <c r="C53" s="50">
        <f>239+59</f>
        <v>298</v>
      </c>
      <c r="D53" s="49"/>
      <c r="E53" s="60">
        <v>380</v>
      </c>
    </row>
    <row r="54" spans="1:5" s="38" customFormat="1" ht="36" customHeight="1">
      <c r="A54" s="47" t="s">
        <v>91</v>
      </c>
      <c r="B54" s="56" t="s">
        <v>92</v>
      </c>
      <c r="C54" s="58"/>
      <c r="D54" s="57" t="s">
        <v>55</v>
      </c>
      <c r="E54" s="63">
        <v>290</v>
      </c>
    </row>
    <row r="55" spans="1:5" s="37" customFormat="1" ht="18">
      <c r="A55" s="47" t="s">
        <v>91</v>
      </c>
      <c r="B55" s="51" t="s">
        <v>54</v>
      </c>
      <c r="C55" s="54"/>
      <c r="D55" s="53" t="s">
        <v>50</v>
      </c>
      <c r="E55" s="61">
        <v>90</v>
      </c>
    </row>
    <row r="56" spans="1:5" s="37" customFormat="1" ht="18">
      <c r="A56" s="47" t="s">
        <v>91</v>
      </c>
      <c r="B56" s="51" t="s">
        <v>84</v>
      </c>
      <c r="C56" s="54">
        <v>59</v>
      </c>
      <c r="D56" s="53" t="s">
        <v>48</v>
      </c>
      <c r="E56" s="61">
        <v>70</v>
      </c>
    </row>
    <row r="57" spans="1:5" ht="18">
      <c r="A57" s="47">
        <v>36</v>
      </c>
      <c r="B57" s="48" t="s">
        <v>72</v>
      </c>
      <c r="C57" s="50">
        <v>318</v>
      </c>
      <c r="D57" s="49"/>
      <c r="E57" s="60">
        <v>280</v>
      </c>
    </row>
    <row r="58" spans="1:5" s="38" customFormat="1" ht="36" customHeight="1">
      <c r="A58" s="47" t="s">
        <v>91</v>
      </c>
      <c r="B58" s="56" t="s">
        <v>92</v>
      </c>
      <c r="C58" s="58"/>
      <c r="D58" s="57" t="s">
        <v>45</v>
      </c>
      <c r="E58" s="63">
        <v>180</v>
      </c>
    </row>
    <row r="59" spans="1:5" s="37" customFormat="1" ht="18">
      <c r="A59" s="47" t="s">
        <v>91</v>
      </c>
      <c r="B59" s="51" t="s">
        <v>54</v>
      </c>
      <c r="C59" s="54"/>
      <c r="D59" s="53" t="s">
        <v>51</v>
      </c>
      <c r="E59" s="61">
        <v>100</v>
      </c>
    </row>
    <row r="60" spans="1:5" ht="18">
      <c r="A60" s="47">
        <v>37</v>
      </c>
      <c r="B60" s="48" t="s">
        <v>74</v>
      </c>
      <c r="C60" s="50">
        <v>239</v>
      </c>
      <c r="D60" s="49"/>
      <c r="E60" s="60">
        <v>270</v>
      </c>
    </row>
    <row r="61" spans="1:5" s="38" customFormat="1" ht="36" customHeight="1">
      <c r="A61" s="47" t="s">
        <v>91</v>
      </c>
      <c r="B61" s="56" t="s">
        <v>92</v>
      </c>
      <c r="C61" s="58"/>
      <c r="D61" s="57" t="s">
        <v>55</v>
      </c>
      <c r="E61" s="63">
        <v>190</v>
      </c>
    </row>
    <row r="62" spans="1:5" s="37" customFormat="1" ht="18">
      <c r="A62" s="47" t="s">
        <v>91</v>
      </c>
      <c r="B62" s="51" t="s">
        <v>54</v>
      </c>
      <c r="C62" s="54"/>
      <c r="D62" s="53" t="s">
        <v>50</v>
      </c>
      <c r="E62" s="61">
        <v>80</v>
      </c>
    </row>
    <row r="63" spans="1:5" ht="18">
      <c r="A63" s="47">
        <v>38</v>
      </c>
      <c r="B63" s="48" t="s">
        <v>75</v>
      </c>
      <c r="C63" s="50">
        <v>325</v>
      </c>
      <c r="D63" s="49"/>
      <c r="E63" s="60">
        <v>340</v>
      </c>
    </row>
    <row r="64" spans="1:5" s="38" customFormat="1" ht="36" customHeight="1">
      <c r="A64" s="47" t="s">
        <v>91</v>
      </c>
      <c r="B64" s="56" t="s">
        <v>92</v>
      </c>
      <c r="C64" s="58"/>
      <c r="D64" s="57" t="s">
        <v>46</v>
      </c>
      <c r="E64" s="63">
        <v>230</v>
      </c>
    </row>
    <row r="65" spans="1:5" s="37" customFormat="1" ht="18">
      <c r="A65" s="64" t="s">
        <v>91</v>
      </c>
      <c r="B65" s="65" t="s">
        <v>54</v>
      </c>
      <c r="C65" s="67"/>
      <c r="D65" s="66" t="s">
        <v>51</v>
      </c>
      <c r="E65" s="68">
        <v>110</v>
      </c>
    </row>
    <row r="68" ht="18">
      <c r="E68" s="45"/>
    </row>
  </sheetData>
  <sheetProtection/>
  <mergeCells count="2">
    <mergeCell ref="A1:E1"/>
    <mergeCell ref="A2:E2"/>
  </mergeCells>
  <printOptions/>
  <pageMargins left="0.86" right="0.1" top="0.47" bottom="0.4" header="0.61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duyen</dc:creator>
  <cp:keywords/>
  <dc:description/>
  <cp:lastModifiedBy>Admin</cp:lastModifiedBy>
  <cp:lastPrinted>2015-01-29T04:15:33Z</cp:lastPrinted>
  <dcterms:created xsi:type="dcterms:W3CDTF">2012-02-13T08:33:15Z</dcterms:created>
  <dcterms:modified xsi:type="dcterms:W3CDTF">2015-02-03T03:42:43Z</dcterms:modified>
  <cp:category/>
  <cp:version/>
  <cp:contentType/>
  <cp:contentStatus/>
</cp:coreProperties>
</file>